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ЛИЧНЫЕ\! А Гараж\! Финансы\Сметы\"/>
    </mc:Choice>
  </mc:AlternateContent>
  <bookViews>
    <workbookView xWindow="170" yWindow="0" windowWidth="20510" windowHeight="7070" tabRatio="718"/>
  </bookViews>
  <sheets>
    <sheet name="2023" sheetId="51" r:id="rId1"/>
    <sheet name="2023 (2)" sheetId="52" r:id="rId2"/>
  </sheets>
  <definedNames>
    <definedName name="_xlnm.Print_Area" localSheetId="0">'2023'!$A$1:$G$30</definedName>
    <definedName name="_xlnm.Print_Area" localSheetId="1">'2023 (2)'!$A$1:$K$39</definedName>
  </definedNames>
  <calcPr calcId="152511" concurrentCalc="0"/>
</workbook>
</file>

<file path=xl/calcChain.xml><?xml version="1.0" encoding="utf-8"?>
<calcChain xmlns="http://schemas.openxmlformats.org/spreadsheetml/2006/main">
  <c r="F3" i="52" l="1"/>
  <c r="F4" i="52"/>
  <c r="F35" i="52"/>
  <c r="F5" i="52"/>
  <c r="C8" i="52"/>
  <c r="C9" i="52"/>
  <c r="D7" i="52"/>
  <c r="C10" i="52"/>
  <c r="C11" i="52"/>
  <c r="C12" i="52"/>
  <c r="C13" i="52"/>
  <c r="C14" i="52"/>
  <c r="C15" i="52"/>
  <c r="C17" i="52"/>
  <c r="D16" i="52"/>
  <c r="I16" i="52"/>
  <c r="D18" i="52"/>
  <c r="I18" i="52"/>
  <c r="D27" i="52"/>
  <c r="I27" i="52"/>
  <c r="H36" i="52"/>
  <c r="F7" i="52"/>
  <c r="D18" i="51"/>
  <c r="D9" i="51"/>
  <c r="D7" i="51"/>
  <c r="F4" i="51"/>
  <c r="F3" i="51"/>
  <c r="F36" i="52"/>
  <c r="I7" i="52"/>
  <c r="F38" i="52"/>
  <c r="F27" i="51"/>
  <c r="F26" i="51"/>
</calcChain>
</file>

<file path=xl/sharedStrings.xml><?xml version="1.0" encoding="utf-8"?>
<sst xmlns="http://schemas.openxmlformats.org/spreadsheetml/2006/main" count="87" uniqueCount="49">
  <si>
    <t xml:space="preserve"> </t>
  </si>
  <si>
    <t>Расходы</t>
  </si>
  <si>
    <t>Сумма</t>
  </si>
  <si>
    <t xml:space="preserve">1. Содержание штатов </t>
  </si>
  <si>
    <t>1.1 Председатель</t>
  </si>
  <si>
    <t>Доходы</t>
  </si>
  <si>
    <t>Правление ООА "Никулино"</t>
  </si>
  <si>
    <t>Кол-во</t>
  </si>
  <si>
    <t>Взнос</t>
  </si>
  <si>
    <t>Сумма в год</t>
  </si>
  <si>
    <t>В месяц</t>
  </si>
  <si>
    <t>Вэносы за стоянку  ежемесячно</t>
  </si>
  <si>
    <t>Членские взносы  ежеквартально</t>
  </si>
  <si>
    <t>Целевой снег ежегодно</t>
  </si>
  <si>
    <t>Итого планируемые доходы</t>
  </si>
  <si>
    <t>Итого планируемые расходы</t>
  </si>
  <si>
    <t>2. Расчет с бюджетом по налогам</t>
  </si>
  <si>
    <t>3. Содержание инфраструктуры гаражного комплекса</t>
  </si>
  <si>
    <t xml:space="preserve">3.1 Электроэнергия </t>
  </si>
  <si>
    <t>3.2 Аренда земли</t>
  </si>
  <si>
    <t>4.1 Обслуживание ККМ</t>
  </si>
  <si>
    <t>4.2 Банковские услуги</t>
  </si>
  <si>
    <t>4.4 Полиграфические, почтовые  услуги</t>
  </si>
  <si>
    <t xml:space="preserve">4. Административные </t>
  </si>
  <si>
    <t>4.3 Досудебные Юридические услуги</t>
  </si>
  <si>
    <t>Смета доходов / расходов на  2023  год</t>
  </si>
  <si>
    <t>Год</t>
  </si>
  <si>
    <t>1.5 сторож кассир</t>
  </si>
  <si>
    <t>1.6 сторож кассир</t>
  </si>
  <si>
    <t xml:space="preserve">4.5 Транспортные услуги </t>
  </si>
  <si>
    <t>4.6 Хозяйственные товары Бытовые расходы Канцелярские товары Оргтехника</t>
  </si>
  <si>
    <t>3.3 Бухгалтерия</t>
  </si>
  <si>
    <t>3.4 Телефон / Интернет</t>
  </si>
  <si>
    <t xml:space="preserve">3.5 Вывоз мусора </t>
  </si>
  <si>
    <t>3.6 Тревожная кнопка</t>
  </si>
  <si>
    <t>3.7 Уборка снега (Договора, трактор, ремонт, вывоз снега, солярка и т.д.)</t>
  </si>
  <si>
    <t xml:space="preserve">3.8 Благоустройсво (Асфальтирование Свет, Видеонаблюдение и т.д.) </t>
  </si>
  <si>
    <t>2.1 Отчисления в фонды (ФСС, ФСС НС, ПФР, ФФОМС)  32,2 %</t>
  </si>
  <si>
    <t>(в т.ч. НДФЛ)</t>
  </si>
  <si>
    <t>1.2 Зам. Председателя</t>
  </si>
  <si>
    <t>1.3 сторож  старший кассир</t>
  </si>
  <si>
    <t>1.4 сторож кассир</t>
  </si>
  <si>
    <t>1.7 Электрик</t>
  </si>
  <si>
    <t>1.8 Дворник</t>
  </si>
  <si>
    <t>Планировали</t>
  </si>
  <si>
    <t>Собрали</t>
  </si>
  <si>
    <t>9.478.500</t>
  </si>
  <si>
    <t>8.910.150</t>
  </si>
  <si>
    <t>Базовая Смета доходов / расходов с  2024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</si>
</sst>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6"/>
      <name val="Arial Cyr"/>
      <charset val="204"/>
    </font>
    <font>
      <b/>
      <sz val="16"/>
      <name val="Arial"/>
      <family val="2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8"/>
      <color rgb="FFFF0000"/>
      <name val="Arial Cyr"/>
      <charset val="204"/>
    </font>
    <font>
      <b/>
      <sz val="1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49" fontId="3" fillId="0" borderId="1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2" xfId="0" applyNumberFormat="1" applyFont="1" applyFill="1" applyBorder="1" applyAlignment="1">
      <alignment horizontal="center"/>
    </xf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view="pageBreakPreview" topLeftCell="A23" zoomScale="80" zoomScaleNormal="120" zoomScaleSheetLayoutView="80" workbookViewId="0">
      <selection activeCell="F29" sqref="F29"/>
    </sheetView>
  </sheetViews>
  <sheetFormatPr defaultColWidth="11.453125" defaultRowHeight="12.5" x14ac:dyDescent="0.25"/>
  <cols>
    <col min="1" max="1" width="54.08984375" style="2" customWidth="1"/>
    <col min="2" max="2" width="12" style="2" customWidth="1"/>
    <col min="3" max="3" width="14.90625" style="1" customWidth="1"/>
    <col min="4" max="4" width="12.81640625" style="1" customWidth="1"/>
    <col min="5" max="5" width="12.36328125" style="2" customWidth="1"/>
    <col min="6" max="6" width="16.81640625" style="2" customWidth="1"/>
    <col min="7" max="7" width="14.81640625" style="2" customWidth="1"/>
    <col min="8" max="16384" width="11.453125" style="2"/>
  </cols>
  <sheetData>
    <row r="1" spans="1:7" ht="28" customHeight="1" x14ac:dyDescent="0.25">
      <c r="A1" s="32" t="s">
        <v>48</v>
      </c>
      <c r="B1" s="32"/>
      <c r="C1" s="32"/>
      <c r="D1" s="32"/>
      <c r="E1" s="33"/>
      <c r="F1" s="33"/>
      <c r="G1" s="1"/>
    </row>
    <row r="2" spans="1:7" s="3" customFormat="1" ht="36.5" customHeight="1" x14ac:dyDescent="0.4">
      <c r="A2" s="37" t="s">
        <v>5</v>
      </c>
      <c r="B2" s="38"/>
      <c r="C2" s="39"/>
      <c r="D2" s="13" t="s">
        <v>7</v>
      </c>
      <c r="E2" s="13" t="s">
        <v>8</v>
      </c>
      <c r="F2" s="13" t="s">
        <v>9</v>
      </c>
    </row>
    <row r="3" spans="1:7" ht="22" customHeight="1" x14ac:dyDescent="0.4">
      <c r="A3" s="5" t="s">
        <v>12</v>
      </c>
      <c r="B3" s="6"/>
      <c r="C3" s="7"/>
      <c r="D3" s="8">
        <v>671</v>
      </c>
      <c r="E3" s="8">
        <v>4000</v>
      </c>
      <c r="F3" s="29">
        <f>SUM(D3*E3)*4</f>
        <v>10736000</v>
      </c>
      <c r="G3" s="1"/>
    </row>
    <row r="4" spans="1:7" ht="22" customHeight="1" x14ac:dyDescent="0.4">
      <c r="A4" s="5" t="s">
        <v>11</v>
      </c>
      <c r="B4" s="6"/>
      <c r="C4" s="7"/>
      <c r="D4" s="8">
        <v>6</v>
      </c>
      <c r="E4" s="8">
        <v>3500</v>
      </c>
      <c r="F4" s="29">
        <f>SUM(D4*E4)*12</f>
        <v>252000</v>
      </c>
      <c r="G4" s="1"/>
    </row>
    <row r="5" spans="1:7" ht="22" customHeight="1" x14ac:dyDescent="0.4">
      <c r="A5" s="37" t="s">
        <v>1</v>
      </c>
      <c r="B5" s="38"/>
      <c r="C5" s="39"/>
      <c r="D5" s="8" t="s">
        <v>2</v>
      </c>
      <c r="E5" s="8"/>
      <c r="F5" s="29"/>
      <c r="G5" s="1"/>
    </row>
    <row r="6" spans="1:7" ht="22" customHeight="1" x14ac:dyDescent="0.4">
      <c r="A6" s="9" t="s">
        <v>3</v>
      </c>
      <c r="B6" s="6" t="s">
        <v>0</v>
      </c>
      <c r="C6" s="7" t="s">
        <v>26</v>
      </c>
      <c r="D6" s="22">
        <v>3710345</v>
      </c>
      <c r="E6" s="19" t="s">
        <v>38</v>
      </c>
      <c r="F6" s="29">
        <v>482345</v>
      </c>
      <c r="G6" s="1"/>
    </row>
    <row r="7" spans="1:7" ht="26.5" customHeight="1" x14ac:dyDescent="0.4">
      <c r="A7" s="9" t="s">
        <v>16</v>
      </c>
      <c r="B7" s="6"/>
      <c r="C7" s="16"/>
      <c r="D7" s="22">
        <f>SUM(C8:C8)</f>
        <v>1039416</v>
      </c>
      <c r="E7" s="8"/>
      <c r="F7" s="29"/>
      <c r="G7" s="1"/>
    </row>
    <row r="8" spans="1:7" ht="44.5" customHeight="1" x14ac:dyDescent="0.4">
      <c r="A8" s="5" t="s">
        <v>37</v>
      </c>
      <c r="B8" s="6"/>
      <c r="C8" s="17">
        <v>1039416</v>
      </c>
      <c r="D8" s="22"/>
      <c r="E8" s="8"/>
      <c r="F8" s="29"/>
      <c r="G8" s="1"/>
    </row>
    <row r="9" spans="1:7" ht="41.5" customHeight="1" x14ac:dyDescent="0.4">
      <c r="A9" s="9" t="s">
        <v>17</v>
      </c>
      <c r="B9" s="6"/>
      <c r="C9" s="16"/>
      <c r="D9" s="22">
        <f>SUM(C10:C17)</f>
        <v>5702000</v>
      </c>
      <c r="E9" s="8"/>
      <c r="F9" s="29"/>
      <c r="G9" s="1"/>
    </row>
    <row r="10" spans="1:7" ht="22" customHeight="1" x14ac:dyDescent="0.4">
      <c r="A10" s="5" t="s">
        <v>18</v>
      </c>
      <c r="B10" s="6"/>
      <c r="C10" s="16">
        <v>1800000</v>
      </c>
      <c r="D10" s="22"/>
      <c r="E10" s="8"/>
      <c r="F10" s="29"/>
      <c r="G10" s="1"/>
    </row>
    <row r="11" spans="1:7" ht="22" customHeight="1" x14ac:dyDescent="0.4">
      <c r="A11" s="5" t="s">
        <v>19</v>
      </c>
      <c r="B11" s="6"/>
      <c r="C11" s="16">
        <v>550000</v>
      </c>
      <c r="D11" s="22"/>
      <c r="E11" s="8"/>
      <c r="F11" s="29"/>
      <c r="G11" s="1"/>
    </row>
    <row r="12" spans="1:7" ht="22" customHeight="1" x14ac:dyDescent="0.4">
      <c r="A12" s="5" t="s">
        <v>31</v>
      </c>
      <c r="B12" s="6"/>
      <c r="C12" s="16">
        <v>300000</v>
      </c>
      <c r="D12" s="22"/>
      <c r="E12" s="8"/>
      <c r="F12" s="29"/>
      <c r="G12" s="1"/>
    </row>
    <row r="13" spans="1:7" ht="22" customHeight="1" x14ac:dyDescent="0.4">
      <c r="A13" s="5" t="s">
        <v>32</v>
      </c>
      <c r="B13" s="6"/>
      <c r="C13" s="16">
        <v>10000</v>
      </c>
      <c r="D13" s="22"/>
      <c r="E13" s="8"/>
      <c r="F13" s="29"/>
      <c r="G13" s="1"/>
    </row>
    <row r="14" spans="1:7" ht="22" customHeight="1" x14ac:dyDescent="0.4">
      <c r="A14" s="5" t="s">
        <v>33</v>
      </c>
      <c r="B14" s="6"/>
      <c r="C14" s="16">
        <v>250000</v>
      </c>
      <c r="D14" s="22"/>
      <c r="E14" s="8"/>
      <c r="F14" s="29"/>
      <c r="G14" s="1"/>
    </row>
    <row r="15" spans="1:7" ht="22" customHeight="1" x14ac:dyDescent="0.4">
      <c r="A15" s="5" t="s">
        <v>34</v>
      </c>
      <c r="B15" s="6"/>
      <c r="C15" s="16">
        <v>42000</v>
      </c>
      <c r="D15" s="22"/>
      <c r="E15" s="8"/>
      <c r="F15" s="29"/>
      <c r="G15" s="1"/>
    </row>
    <row r="16" spans="1:7" ht="40" customHeight="1" x14ac:dyDescent="0.4">
      <c r="A16" s="5" t="s">
        <v>35</v>
      </c>
      <c r="B16" s="6"/>
      <c r="C16" s="16">
        <v>450000</v>
      </c>
      <c r="D16" s="22"/>
      <c r="E16" s="8"/>
      <c r="F16" s="29"/>
      <c r="G16" s="1"/>
    </row>
    <row r="17" spans="1:7" ht="45" customHeight="1" x14ac:dyDescent="0.4">
      <c r="A17" s="5" t="s">
        <v>36</v>
      </c>
      <c r="B17" s="6"/>
      <c r="C17" s="16">
        <v>2300000</v>
      </c>
      <c r="D17" s="22"/>
      <c r="E17" s="8"/>
      <c r="F17" s="29"/>
      <c r="G17" s="1"/>
    </row>
    <row r="18" spans="1:7" ht="22" customHeight="1" x14ac:dyDescent="0.4">
      <c r="A18" s="9" t="s">
        <v>23</v>
      </c>
      <c r="B18" s="6"/>
      <c r="C18" s="16" t="s">
        <v>0</v>
      </c>
      <c r="D18" s="22">
        <f>SUM(C19:C24)</f>
        <v>575000</v>
      </c>
      <c r="E18" s="8"/>
      <c r="F18" s="29"/>
      <c r="G18" s="1"/>
    </row>
    <row r="19" spans="1:7" ht="22" customHeight="1" x14ac:dyDescent="0.4">
      <c r="A19" s="5" t="s">
        <v>20</v>
      </c>
      <c r="B19" s="6"/>
      <c r="C19" s="16">
        <v>20000</v>
      </c>
      <c r="D19" s="22"/>
      <c r="E19" s="8"/>
      <c r="F19" s="29"/>
      <c r="G19" s="1"/>
    </row>
    <row r="20" spans="1:7" ht="22" customHeight="1" x14ac:dyDescent="0.4">
      <c r="A20" s="5" t="s">
        <v>21</v>
      </c>
      <c r="B20" s="6"/>
      <c r="C20" s="16">
        <v>40000</v>
      </c>
      <c r="D20" s="22"/>
      <c r="E20" s="8"/>
      <c r="F20" s="29"/>
      <c r="G20" s="1"/>
    </row>
    <row r="21" spans="1:7" s="28" customFormat="1" ht="22" customHeight="1" x14ac:dyDescent="0.4">
      <c r="A21" s="5" t="s">
        <v>24</v>
      </c>
      <c r="B21" s="6"/>
      <c r="C21" s="16">
        <v>25000</v>
      </c>
      <c r="D21" s="22"/>
      <c r="E21" s="21"/>
      <c r="F21" s="29"/>
      <c r="G21" s="1"/>
    </row>
    <row r="22" spans="1:7" ht="36" customHeight="1" x14ac:dyDescent="0.4">
      <c r="A22" s="5" t="s">
        <v>22</v>
      </c>
      <c r="B22" s="6"/>
      <c r="C22" s="16">
        <v>50000</v>
      </c>
      <c r="D22" s="22"/>
      <c r="E22" s="8"/>
      <c r="F22" s="29"/>
      <c r="G22" s="1"/>
    </row>
    <row r="23" spans="1:7" ht="22" customHeight="1" x14ac:dyDescent="0.4">
      <c r="A23" s="5" t="s">
        <v>29</v>
      </c>
      <c r="B23" s="6"/>
      <c r="C23" s="16">
        <v>40000</v>
      </c>
      <c r="D23" s="22"/>
      <c r="E23" s="8"/>
      <c r="F23" s="29"/>
      <c r="G23" s="1"/>
    </row>
    <row r="24" spans="1:7" ht="40" customHeight="1" x14ac:dyDescent="0.4">
      <c r="A24" s="5" t="s">
        <v>30</v>
      </c>
      <c r="B24" s="6"/>
      <c r="C24" s="16">
        <v>400000</v>
      </c>
      <c r="D24" s="22"/>
      <c r="E24" s="8"/>
      <c r="F24" s="29"/>
      <c r="G24" s="1"/>
    </row>
    <row r="25" spans="1:7" ht="22" customHeight="1" x14ac:dyDescent="0.4">
      <c r="A25" s="5"/>
      <c r="B25" s="6"/>
      <c r="C25" s="7"/>
      <c r="D25" s="22"/>
      <c r="E25" s="8"/>
      <c r="F25" s="29"/>
      <c r="G25" s="1"/>
    </row>
    <row r="26" spans="1:7" ht="22" customHeight="1" x14ac:dyDescent="0.55000000000000004">
      <c r="A26" s="34" t="s">
        <v>14</v>
      </c>
      <c r="B26" s="35"/>
      <c r="C26" s="35"/>
      <c r="D26" s="36"/>
      <c r="E26" s="14"/>
      <c r="F26" s="15">
        <f>SUM(F3:F4)</f>
        <v>10988000</v>
      </c>
      <c r="G26" s="1"/>
    </row>
    <row r="27" spans="1:7" ht="22" customHeight="1" x14ac:dyDescent="0.55000000000000004">
      <c r="A27" s="34" t="s">
        <v>15</v>
      </c>
      <c r="B27" s="35"/>
      <c r="C27" s="35"/>
      <c r="D27" s="36"/>
      <c r="E27" s="15"/>
      <c r="F27" s="15">
        <f>+SUM(D6:D22)</f>
        <v>11026761</v>
      </c>
      <c r="G27" s="1" t="s">
        <v>0</v>
      </c>
    </row>
    <row r="28" spans="1:7" ht="22" customHeight="1" x14ac:dyDescent="0.4">
      <c r="A28" s="10"/>
      <c r="B28" s="12"/>
      <c r="C28" s="12"/>
      <c r="D28" s="12"/>
      <c r="E28" s="11"/>
      <c r="F28" s="11"/>
      <c r="G28" s="1"/>
    </row>
    <row r="29" spans="1:7" ht="22" customHeight="1" x14ac:dyDescent="0.5">
      <c r="A29" s="10"/>
      <c r="B29" s="12"/>
      <c r="C29" s="12"/>
      <c r="D29" s="12"/>
      <c r="E29" s="11"/>
      <c r="F29" s="18" t="s">
        <v>0</v>
      </c>
      <c r="G29" s="1"/>
    </row>
    <row r="30" spans="1:7" ht="20" x14ac:dyDescent="0.25">
      <c r="A30" s="4"/>
      <c r="B30" s="30" t="s">
        <v>6</v>
      </c>
      <c r="C30" s="31"/>
      <c r="D30" s="31"/>
      <c r="E30" s="31"/>
      <c r="F30" s="4"/>
      <c r="G30" s="1"/>
    </row>
    <row r="31" spans="1:7" x14ac:dyDescent="0.25">
      <c r="A31" s="1"/>
      <c r="B31" s="1"/>
      <c r="E31" s="1"/>
      <c r="F31" s="1"/>
      <c r="G31" s="1"/>
    </row>
    <row r="32" spans="1:7" x14ac:dyDescent="0.25">
      <c r="A32" s="1"/>
      <c r="B32" s="1"/>
      <c r="E32" s="1"/>
      <c r="F32" s="1"/>
      <c r="G32" s="1"/>
    </row>
    <row r="33" spans="1:7" x14ac:dyDescent="0.25">
      <c r="A33" s="1"/>
      <c r="B33" s="1"/>
      <c r="E33" s="1"/>
      <c r="F33" s="1"/>
      <c r="G33" s="1"/>
    </row>
    <row r="34" spans="1:7" x14ac:dyDescent="0.25">
      <c r="A34" s="1"/>
      <c r="B34" s="1"/>
      <c r="E34" s="1"/>
      <c r="F34" s="1"/>
      <c r="G34" s="1"/>
    </row>
  </sheetData>
  <mergeCells count="6">
    <mergeCell ref="B30:E30"/>
    <mergeCell ref="A1:F1"/>
    <mergeCell ref="A26:D26"/>
    <mergeCell ref="A27:D27"/>
    <mergeCell ref="A5:C5"/>
    <mergeCell ref="A2:C2"/>
  </mergeCells>
  <pageMargins left="0.25" right="0.25" top="0.75" bottom="0.75" header="0.3" footer="0.3"/>
  <pageSetup paperSize="9" scale="73" fitToHeight="100" orientation="portrait" horizontalDpi="360" verticalDpi="360" r:id="rId1"/>
  <headerFooter alignWithMargins="0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view="pageBreakPreview" topLeftCell="A5" zoomScale="80" zoomScaleNormal="120" zoomScaleSheetLayoutView="80" workbookViewId="0">
      <selection activeCell="H4" sqref="H4"/>
    </sheetView>
  </sheetViews>
  <sheetFormatPr defaultColWidth="11.453125" defaultRowHeight="12.5" x14ac:dyDescent="0.25"/>
  <cols>
    <col min="1" max="1" width="54.08984375" style="27" customWidth="1"/>
    <col min="2" max="2" width="12" style="27" customWidth="1"/>
    <col min="3" max="3" width="14.90625" style="1" customWidth="1"/>
    <col min="4" max="4" width="12.81640625" style="1" customWidth="1"/>
    <col min="5" max="5" width="12.36328125" style="27" customWidth="1"/>
    <col min="6" max="6" width="16.81640625" style="27" customWidth="1"/>
    <col min="7" max="7" width="6.6328125" style="27" customWidth="1"/>
    <col min="8" max="8" width="21.90625" style="27" customWidth="1"/>
    <col min="9" max="9" width="21.453125" style="27" customWidth="1"/>
    <col min="10" max="10" width="22.08984375" style="27" bestFit="1" customWidth="1"/>
    <col min="11" max="11" width="23.1796875" style="27" customWidth="1"/>
    <col min="12" max="16384" width="11.453125" style="27"/>
  </cols>
  <sheetData>
    <row r="1" spans="1:9" ht="28" customHeight="1" x14ac:dyDescent="0.25">
      <c r="A1" s="32" t="s">
        <v>25</v>
      </c>
      <c r="B1" s="32"/>
      <c r="C1" s="32"/>
      <c r="D1" s="32"/>
      <c r="E1" s="33"/>
      <c r="F1" s="33"/>
      <c r="G1" s="1"/>
    </row>
    <row r="2" spans="1:9" s="3" customFormat="1" ht="36.5" customHeight="1" x14ac:dyDescent="0.4">
      <c r="A2" s="37" t="s">
        <v>5</v>
      </c>
      <c r="B2" s="38"/>
      <c r="C2" s="39"/>
      <c r="D2" s="13" t="s">
        <v>7</v>
      </c>
      <c r="E2" s="13" t="s">
        <v>8</v>
      </c>
      <c r="F2" s="13" t="s">
        <v>9</v>
      </c>
      <c r="H2" s="21"/>
      <c r="I2" s="20"/>
    </row>
    <row r="3" spans="1:9" ht="22" customHeight="1" x14ac:dyDescent="0.4">
      <c r="A3" s="5" t="s">
        <v>12</v>
      </c>
      <c r="B3" s="6"/>
      <c r="C3" s="7"/>
      <c r="D3" s="21">
        <v>671</v>
      </c>
      <c r="E3" s="21">
        <v>3500</v>
      </c>
      <c r="F3" s="21">
        <f>SUM(D3*E3)*4</f>
        <v>9394000</v>
      </c>
      <c r="G3" s="1"/>
      <c r="H3" s="21"/>
      <c r="I3" s="20"/>
    </row>
    <row r="4" spans="1:9" ht="22" customHeight="1" x14ac:dyDescent="0.4">
      <c r="A4" s="5" t="s">
        <v>11</v>
      </c>
      <c r="B4" s="6"/>
      <c r="C4" s="7"/>
      <c r="D4" s="21">
        <v>7</v>
      </c>
      <c r="E4" s="21">
        <v>3500</v>
      </c>
      <c r="F4" s="21">
        <f>SUM(D4*E4)*12</f>
        <v>294000</v>
      </c>
      <c r="G4" s="1"/>
      <c r="H4" s="21"/>
      <c r="I4" s="20"/>
    </row>
    <row r="5" spans="1:9" ht="22" customHeight="1" x14ac:dyDescent="0.4">
      <c r="A5" s="5" t="s">
        <v>13</v>
      </c>
      <c r="B5" s="6"/>
      <c r="C5" s="7"/>
      <c r="D5" s="21">
        <v>671</v>
      </c>
      <c r="E5" s="21">
        <v>500</v>
      </c>
      <c r="F5" s="21">
        <f>SUM(D5*E5)</f>
        <v>335500</v>
      </c>
      <c r="G5" s="1"/>
      <c r="H5" s="21"/>
      <c r="I5" s="20"/>
    </row>
    <row r="6" spans="1:9" ht="22" customHeight="1" x14ac:dyDescent="0.4">
      <c r="A6" s="37" t="s">
        <v>1</v>
      </c>
      <c r="B6" s="38"/>
      <c r="C6" s="39"/>
      <c r="D6" s="21" t="s">
        <v>2</v>
      </c>
      <c r="E6" s="21"/>
      <c r="F6" s="21"/>
      <c r="G6" s="1"/>
      <c r="H6" s="21"/>
      <c r="I6" s="20"/>
    </row>
    <row r="7" spans="1:9" ht="22" customHeight="1" x14ac:dyDescent="0.4">
      <c r="A7" s="9" t="s">
        <v>3</v>
      </c>
      <c r="B7" s="6" t="s">
        <v>10</v>
      </c>
      <c r="C7" s="7" t="s">
        <v>26</v>
      </c>
      <c r="D7" s="22">
        <f>+SUM(C8:C15)</f>
        <v>3448275.862068966</v>
      </c>
      <c r="E7" s="19" t="s">
        <v>38</v>
      </c>
      <c r="F7" s="21">
        <f>SUM((B8+B9+B10+B11+B12+B13+B14+B15)*12/87*13)</f>
        <v>448275.86206896545</v>
      </c>
      <c r="G7" s="1"/>
      <c r="H7" s="22">
        <v>3075660</v>
      </c>
      <c r="I7" s="22">
        <f>SUM(D7-H7)</f>
        <v>372615.86206896603</v>
      </c>
    </row>
    <row r="8" spans="1:9" ht="22" customHeight="1" x14ac:dyDescent="0.4">
      <c r="A8" s="5" t="s">
        <v>4</v>
      </c>
      <c r="B8" s="6">
        <v>47000</v>
      </c>
      <c r="C8" s="16">
        <f>SUM(B8*12)+(B8*12/87*13)</f>
        <v>648275.86206896557</v>
      </c>
      <c r="D8" s="22"/>
      <c r="E8" s="21"/>
      <c r="F8" s="21"/>
      <c r="G8" s="1"/>
      <c r="H8" s="22"/>
      <c r="I8" s="22"/>
    </row>
    <row r="9" spans="1:9" ht="22" customHeight="1" x14ac:dyDescent="0.4">
      <c r="A9" s="5" t="s">
        <v>39</v>
      </c>
      <c r="B9" s="6">
        <v>37000</v>
      </c>
      <c r="C9" s="16">
        <f t="shared" ref="C9:C15" si="0">SUM(B9*12)+(B9*12/87*13)</f>
        <v>510344.8275862069</v>
      </c>
      <c r="D9" s="22"/>
      <c r="E9" s="21"/>
      <c r="F9" s="21"/>
      <c r="G9" s="1"/>
      <c r="H9" s="22"/>
      <c r="I9" s="22"/>
    </row>
    <row r="10" spans="1:9" ht="22" customHeight="1" x14ac:dyDescent="0.4">
      <c r="A10" s="5" t="s">
        <v>40</v>
      </c>
      <c r="B10" s="6">
        <v>32000</v>
      </c>
      <c r="C10" s="16">
        <f t="shared" si="0"/>
        <v>441379.31034482759</v>
      </c>
      <c r="D10" s="22"/>
      <c r="E10" s="21"/>
      <c r="F10" s="21"/>
      <c r="G10" s="1"/>
      <c r="H10" s="22"/>
      <c r="I10" s="22"/>
    </row>
    <row r="11" spans="1:9" ht="22" customHeight="1" x14ac:dyDescent="0.4">
      <c r="A11" s="5" t="s">
        <v>41</v>
      </c>
      <c r="B11" s="6">
        <v>32000</v>
      </c>
      <c r="C11" s="16">
        <f t="shared" si="0"/>
        <v>441379.31034482759</v>
      </c>
      <c r="D11" s="22"/>
      <c r="E11" s="21"/>
      <c r="F11" s="21"/>
      <c r="G11" s="1"/>
      <c r="H11" s="22"/>
      <c r="I11" s="22"/>
    </row>
    <row r="12" spans="1:9" ht="22" customHeight="1" x14ac:dyDescent="0.4">
      <c r="A12" s="5" t="s">
        <v>27</v>
      </c>
      <c r="B12" s="6">
        <v>32000</v>
      </c>
      <c r="C12" s="16">
        <f t="shared" si="0"/>
        <v>441379.31034482759</v>
      </c>
      <c r="D12" s="22"/>
      <c r="E12" s="21"/>
      <c r="F12" s="21"/>
      <c r="G12" s="1"/>
      <c r="H12" s="22"/>
      <c r="I12" s="22"/>
    </row>
    <row r="13" spans="1:9" ht="22" customHeight="1" x14ac:dyDescent="0.4">
      <c r="A13" s="5" t="s">
        <v>28</v>
      </c>
      <c r="B13" s="6">
        <v>32000</v>
      </c>
      <c r="C13" s="16">
        <f t="shared" si="0"/>
        <v>441379.31034482759</v>
      </c>
      <c r="D13" s="22"/>
      <c r="E13" s="21"/>
      <c r="F13" s="21"/>
      <c r="G13" s="1"/>
      <c r="H13" s="22"/>
      <c r="I13" s="22"/>
    </row>
    <row r="14" spans="1:9" ht="22" customHeight="1" x14ac:dyDescent="0.4">
      <c r="A14" s="5" t="s">
        <v>42</v>
      </c>
      <c r="B14" s="6">
        <v>19000</v>
      </c>
      <c r="C14" s="16">
        <f t="shared" si="0"/>
        <v>262068.96551724139</v>
      </c>
      <c r="D14" s="22"/>
      <c r="E14" s="21"/>
      <c r="F14" s="21"/>
      <c r="G14" s="1"/>
      <c r="H14" s="22"/>
      <c r="I14" s="22"/>
    </row>
    <row r="15" spans="1:9" ht="22" customHeight="1" x14ac:dyDescent="0.4">
      <c r="A15" s="5" t="s">
        <v>43</v>
      </c>
      <c r="B15" s="6">
        <v>19000</v>
      </c>
      <c r="C15" s="16">
        <f t="shared" si="0"/>
        <v>262068.96551724139</v>
      </c>
      <c r="D15" s="22"/>
      <c r="E15" s="21"/>
      <c r="F15" s="21"/>
      <c r="G15" s="1"/>
      <c r="H15" s="22"/>
      <c r="I15" s="22"/>
    </row>
    <row r="16" spans="1:9" ht="42" customHeight="1" x14ac:dyDescent="0.4">
      <c r="A16" s="9" t="s">
        <v>16</v>
      </c>
      <c r="B16" s="6"/>
      <c r="C16" s="16"/>
      <c r="D16" s="22">
        <f>SUM(C17:C17)</f>
        <v>966000.00000000012</v>
      </c>
      <c r="E16" s="21"/>
      <c r="F16" s="21"/>
      <c r="G16" s="1"/>
      <c r="H16" s="22">
        <v>861672</v>
      </c>
      <c r="I16" s="22">
        <f>SUM(D16-H16)</f>
        <v>104328.00000000012</v>
      </c>
    </row>
    <row r="17" spans="1:9" ht="61" customHeight="1" x14ac:dyDescent="0.4">
      <c r="A17" s="5" t="s">
        <v>37</v>
      </c>
      <c r="B17" s="6"/>
      <c r="C17" s="17">
        <f>SUM(B8:B15)*12*32.2/100</f>
        <v>966000.00000000012</v>
      </c>
      <c r="D17" s="22"/>
      <c r="E17" s="21"/>
      <c r="F17" s="21"/>
      <c r="G17" s="1"/>
      <c r="H17" s="22"/>
      <c r="I17" s="22"/>
    </row>
    <row r="18" spans="1:9" ht="61" customHeight="1" x14ac:dyDescent="0.4">
      <c r="A18" s="9" t="s">
        <v>17</v>
      </c>
      <c r="B18" s="6"/>
      <c r="C18" s="16"/>
      <c r="D18" s="22">
        <f>SUM(C19:C26)</f>
        <v>5252000</v>
      </c>
      <c r="E18" s="21"/>
      <c r="F18" s="21"/>
      <c r="G18" s="1"/>
      <c r="H18" s="22">
        <v>4657000</v>
      </c>
      <c r="I18" s="22">
        <f>SUM(D18-H18)</f>
        <v>595000</v>
      </c>
    </row>
    <row r="19" spans="1:9" ht="22" customHeight="1" x14ac:dyDescent="0.4">
      <c r="A19" s="5" t="s">
        <v>18</v>
      </c>
      <c r="B19" s="6"/>
      <c r="C19" s="23">
        <v>1800000</v>
      </c>
      <c r="D19" s="22"/>
      <c r="E19" s="21"/>
      <c r="F19" s="25">
        <v>1550000</v>
      </c>
      <c r="G19" s="1"/>
      <c r="H19" s="22"/>
      <c r="I19" s="22"/>
    </row>
    <row r="20" spans="1:9" ht="22" customHeight="1" x14ac:dyDescent="0.4">
      <c r="A20" s="5" t="s">
        <v>19</v>
      </c>
      <c r="B20" s="6"/>
      <c r="C20" s="23">
        <v>500000</v>
      </c>
      <c r="D20" s="22"/>
      <c r="E20" s="21"/>
      <c r="F20" s="25">
        <v>550000</v>
      </c>
      <c r="G20" s="1"/>
      <c r="H20" s="22"/>
      <c r="I20" s="22"/>
    </row>
    <row r="21" spans="1:9" ht="22" customHeight="1" x14ac:dyDescent="0.4">
      <c r="A21" s="5" t="s">
        <v>31</v>
      </c>
      <c r="B21" s="6"/>
      <c r="C21" s="23">
        <v>300000</v>
      </c>
      <c r="D21" s="22"/>
      <c r="E21" s="21"/>
      <c r="F21" s="25">
        <v>240000</v>
      </c>
      <c r="G21" s="1"/>
      <c r="H21" s="22"/>
      <c r="I21" s="22"/>
    </row>
    <row r="22" spans="1:9" ht="22" customHeight="1" x14ac:dyDescent="0.4">
      <c r="A22" s="5" t="s">
        <v>32</v>
      </c>
      <c r="B22" s="6"/>
      <c r="C22" s="23">
        <v>10000</v>
      </c>
      <c r="D22" s="22"/>
      <c r="E22" s="21"/>
      <c r="F22" s="25">
        <v>25000</v>
      </c>
      <c r="G22" s="1"/>
      <c r="H22" s="22"/>
      <c r="I22" s="22"/>
    </row>
    <row r="23" spans="1:9" ht="22" customHeight="1" x14ac:dyDescent="0.4">
      <c r="A23" s="5" t="s">
        <v>33</v>
      </c>
      <c r="B23" s="6"/>
      <c r="C23" s="23">
        <v>250000</v>
      </c>
      <c r="D23" s="22"/>
      <c r="E23" s="21"/>
      <c r="F23" s="25">
        <v>250000</v>
      </c>
      <c r="G23" s="1"/>
      <c r="H23" s="22"/>
      <c r="I23" s="22"/>
    </row>
    <row r="24" spans="1:9" ht="22" customHeight="1" x14ac:dyDescent="0.4">
      <c r="A24" s="5" t="s">
        <v>34</v>
      </c>
      <c r="B24" s="6"/>
      <c r="C24" s="23">
        <v>42000</v>
      </c>
      <c r="D24" s="22"/>
      <c r="E24" s="21"/>
      <c r="F24" s="25">
        <v>42000</v>
      </c>
      <c r="G24" s="1"/>
      <c r="H24" s="22"/>
      <c r="I24" s="22"/>
    </row>
    <row r="25" spans="1:9" ht="40" customHeight="1" x14ac:dyDescent="0.4">
      <c r="A25" s="5" t="s">
        <v>35</v>
      </c>
      <c r="B25" s="6"/>
      <c r="C25" s="23">
        <v>350000</v>
      </c>
      <c r="D25" s="22"/>
      <c r="E25" s="21"/>
      <c r="F25" s="25">
        <v>300000</v>
      </c>
      <c r="G25" s="1"/>
      <c r="H25" s="22"/>
      <c r="I25" s="22"/>
    </row>
    <row r="26" spans="1:9" ht="45" customHeight="1" x14ac:dyDescent="0.4">
      <c r="A26" s="5" t="s">
        <v>36</v>
      </c>
      <c r="B26" s="6"/>
      <c r="C26" s="23">
        <v>2000000</v>
      </c>
      <c r="D26" s="22"/>
      <c r="E26" s="21"/>
      <c r="F26" s="25">
        <v>1700000</v>
      </c>
      <c r="G26" s="1"/>
      <c r="H26" s="22"/>
      <c r="I26" s="22"/>
    </row>
    <row r="27" spans="1:9" ht="22" customHeight="1" x14ac:dyDescent="0.4">
      <c r="A27" s="9" t="s">
        <v>23</v>
      </c>
      <c r="B27" s="6"/>
      <c r="C27" s="23" t="s">
        <v>0</v>
      </c>
      <c r="D27" s="22">
        <f>SUM(C28:C33)</f>
        <v>575000</v>
      </c>
      <c r="E27" s="21"/>
      <c r="F27" s="25"/>
      <c r="G27" s="1"/>
      <c r="H27" s="22">
        <v>680000</v>
      </c>
      <c r="I27" s="22">
        <f>SUM(D27-H27)</f>
        <v>-105000</v>
      </c>
    </row>
    <row r="28" spans="1:9" ht="22" customHeight="1" x14ac:dyDescent="0.4">
      <c r="A28" s="5" t="s">
        <v>20</v>
      </c>
      <c r="B28" s="6"/>
      <c r="C28" s="23">
        <v>20000</v>
      </c>
      <c r="D28" s="22"/>
      <c r="E28" s="21"/>
      <c r="F28" s="26">
        <v>40000</v>
      </c>
      <c r="G28" s="1"/>
      <c r="H28" s="22"/>
      <c r="I28" s="22"/>
    </row>
    <row r="29" spans="1:9" ht="22" customHeight="1" x14ac:dyDescent="0.4">
      <c r="A29" s="5" t="s">
        <v>21</v>
      </c>
      <c r="B29" s="6"/>
      <c r="C29" s="23">
        <v>40000</v>
      </c>
      <c r="D29" s="22"/>
      <c r="E29" s="21"/>
      <c r="F29" s="26">
        <v>40000</v>
      </c>
      <c r="G29" s="1"/>
      <c r="H29" s="22"/>
      <c r="I29" s="22"/>
    </row>
    <row r="30" spans="1:9" ht="45.5" customHeight="1" x14ac:dyDescent="0.4">
      <c r="A30" s="5" t="s">
        <v>24</v>
      </c>
      <c r="B30" s="6"/>
      <c r="C30" s="23">
        <v>25000</v>
      </c>
      <c r="D30" s="22"/>
      <c r="E30" s="21"/>
      <c r="F30" s="26">
        <v>50000</v>
      </c>
      <c r="G30" s="1"/>
      <c r="H30" s="22"/>
      <c r="I30" s="22"/>
    </row>
    <row r="31" spans="1:9" ht="36" customHeight="1" x14ac:dyDescent="0.4">
      <c r="A31" s="5" t="s">
        <v>22</v>
      </c>
      <c r="B31" s="6"/>
      <c r="C31" s="23">
        <v>50000</v>
      </c>
      <c r="D31" s="22"/>
      <c r="E31" s="21"/>
      <c r="F31" s="26">
        <v>100000</v>
      </c>
      <c r="G31" s="1"/>
      <c r="H31" s="22"/>
      <c r="I31" s="22"/>
    </row>
    <row r="32" spans="1:9" ht="22" customHeight="1" x14ac:dyDescent="0.4">
      <c r="A32" s="5" t="s">
        <v>29</v>
      </c>
      <c r="B32" s="6"/>
      <c r="C32" s="23">
        <v>40000</v>
      </c>
      <c r="D32" s="22"/>
      <c r="E32" s="21"/>
      <c r="F32" s="26">
        <v>50000</v>
      </c>
      <c r="G32" s="1"/>
      <c r="H32" s="22"/>
      <c r="I32" s="20"/>
    </row>
    <row r="33" spans="1:11" ht="40" customHeight="1" x14ac:dyDescent="0.4">
      <c r="A33" s="5" t="s">
        <v>30</v>
      </c>
      <c r="B33" s="6"/>
      <c r="C33" s="23">
        <v>400000</v>
      </c>
      <c r="D33" s="22"/>
      <c r="E33" s="21"/>
      <c r="F33" s="26">
        <v>400000</v>
      </c>
      <c r="G33" s="1"/>
      <c r="H33" s="22"/>
      <c r="I33" s="20"/>
      <c r="J33" s="21" t="s">
        <v>44</v>
      </c>
      <c r="K33" s="21" t="s">
        <v>46</v>
      </c>
    </row>
    <row r="34" spans="1:11" ht="22" customHeight="1" x14ac:dyDescent="0.4">
      <c r="A34" s="5"/>
      <c r="B34" s="6"/>
      <c r="C34" s="24"/>
      <c r="D34" s="22"/>
      <c r="E34" s="21"/>
      <c r="F34" s="26" t="s">
        <v>0</v>
      </c>
      <c r="G34" s="1"/>
      <c r="H34" s="22"/>
      <c r="I34" s="20"/>
      <c r="J34" s="21" t="s">
        <v>45</v>
      </c>
      <c r="K34" s="21" t="s">
        <v>47</v>
      </c>
    </row>
    <row r="35" spans="1:11" ht="22" customHeight="1" x14ac:dyDescent="0.55000000000000004">
      <c r="A35" s="34" t="s">
        <v>14</v>
      </c>
      <c r="B35" s="35"/>
      <c r="C35" s="35"/>
      <c r="D35" s="36"/>
      <c r="E35" s="14"/>
      <c r="F35" s="14">
        <f>SUM(F3:F5)</f>
        <v>10023500</v>
      </c>
      <c r="G35" s="1"/>
      <c r="H35" s="21"/>
      <c r="I35" s="20"/>
    </row>
    <row r="36" spans="1:11" ht="22" customHeight="1" x14ac:dyDescent="0.55000000000000004">
      <c r="A36" s="34" t="s">
        <v>15</v>
      </c>
      <c r="B36" s="35"/>
      <c r="C36" s="35"/>
      <c r="D36" s="36"/>
      <c r="E36" s="15"/>
      <c r="F36" s="15">
        <f>+SUM(D7:D31)</f>
        <v>10241275.862068966</v>
      </c>
      <c r="G36" s="27" t="s">
        <v>0</v>
      </c>
      <c r="H36" s="15">
        <f>+SUM(H7:H31)</f>
        <v>9274332</v>
      </c>
      <c r="I36" s="20"/>
    </row>
    <row r="37" spans="1:11" ht="22" customHeight="1" x14ac:dyDescent="0.4">
      <c r="A37" s="10"/>
      <c r="B37" s="12"/>
      <c r="C37" s="12"/>
      <c r="D37" s="12"/>
      <c r="E37" s="11"/>
      <c r="F37" s="11"/>
      <c r="G37" s="1"/>
      <c r="H37" s="21"/>
      <c r="I37" s="20"/>
    </row>
    <row r="38" spans="1:11" ht="22" customHeight="1" x14ac:dyDescent="0.5">
      <c r="A38" s="10"/>
      <c r="B38" s="12"/>
      <c r="C38" s="12"/>
      <c r="D38" s="12"/>
      <c r="E38" s="11"/>
      <c r="F38" s="18">
        <f>SUM(F35-F36)</f>
        <v>-217775.86206896603</v>
      </c>
      <c r="G38" s="1"/>
      <c r="H38" s="21"/>
      <c r="I38" s="21"/>
    </row>
    <row r="39" spans="1:11" ht="20" x14ac:dyDescent="0.25">
      <c r="A39" s="4"/>
      <c r="B39" s="30" t="s">
        <v>6</v>
      </c>
      <c r="C39" s="31"/>
      <c r="D39" s="31"/>
      <c r="E39" s="31"/>
      <c r="F39" s="4"/>
      <c r="G39" s="1"/>
    </row>
    <row r="40" spans="1:11" x14ac:dyDescent="0.25">
      <c r="A40" s="1"/>
      <c r="B40" s="1"/>
      <c r="E40" s="1"/>
      <c r="F40" s="1"/>
      <c r="G40" s="1"/>
    </row>
    <row r="41" spans="1:11" x14ac:dyDescent="0.25">
      <c r="A41" s="1"/>
      <c r="B41" s="1"/>
      <c r="E41" s="1"/>
      <c r="F41" s="1"/>
      <c r="G41" s="1"/>
    </row>
    <row r="42" spans="1:11" x14ac:dyDescent="0.25">
      <c r="A42" s="1"/>
      <c r="B42" s="1"/>
      <c r="E42" s="1"/>
      <c r="F42" s="1"/>
      <c r="G42" s="1"/>
    </row>
    <row r="43" spans="1:11" x14ac:dyDescent="0.25">
      <c r="A43" s="1"/>
      <c r="B43" s="1"/>
      <c r="E43" s="1"/>
      <c r="F43" s="1"/>
      <c r="G43" s="1"/>
    </row>
  </sheetData>
  <mergeCells count="6">
    <mergeCell ref="B39:E39"/>
    <mergeCell ref="A1:F1"/>
    <mergeCell ref="A2:C2"/>
    <mergeCell ref="A6:C6"/>
    <mergeCell ref="A35:D35"/>
    <mergeCell ref="A36:D36"/>
  </mergeCells>
  <pageMargins left="0.25" right="0.25" top="0.75" bottom="0.75" header="0.3" footer="0.3"/>
  <pageSetup paperSize="9" scale="46" fitToHeight="100" orientation="portrait" horizontalDpi="360" verticalDpi="360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2023</vt:lpstr>
      <vt:lpstr>2023 (2)</vt:lpstr>
      <vt:lpstr>'2023'!Область_печати</vt:lpstr>
      <vt:lpstr>'2023 (2)'!Область_печати</vt:lpstr>
    </vt:vector>
  </TitlesOfParts>
  <Company>Elcom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Пользователь</cp:lastModifiedBy>
  <cp:lastPrinted>2023-02-12T16:41:23Z</cp:lastPrinted>
  <dcterms:created xsi:type="dcterms:W3CDTF">1997-10-16T11:45:50Z</dcterms:created>
  <dcterms:modified xsi:type="dcterms:W3CDTF">2024-02-19T13:16:51Z</dcterms:modified>
</cp:coreProperties>
</file>